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<sst xmlns="http://schemas.openxmlformats.org/spreadsheetml/2006/main" count="650" uniqueCount="211">
  <si>
    <t>ASPE10</t>
  </si>
  <si>
    <t>S</t>
  </si>
  <si>
    <t>Soupis prací objektu</t>
  </si>
  <si>
    <t xml:space="preserve">Stavba: </t>
  </si>
  <si>
    <t>2021 134.77</t>
  </si>
  <si>
    <t>III/15282 Brno, ul. U Viaduktu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</si>
  <si>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</si>
  <si>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</si>
  <si>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</si>
  <si>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</si>
  <si>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</si>
  <si>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</si>
  <si>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</si>
  <si>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</si>
  <si>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</si>
  <si>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</si>
  <si>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</si>
  <si>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</si>
  <si>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</si>
  <si>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</si>
  <si>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</si>
  <si>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</si>
  <si>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</si>
  <si>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</si>
  <si>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</si>
  <si>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</si>
  <si>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</si>
  <si>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</si>
  <si>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</si>
  <si>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</si>
  <si>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</si>
  <si>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</si>
  <si>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</si>
  <si>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</si>
  <si>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</si>
  <si>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</si>
  <si>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</si>
  <si>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</si>
  <si>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</si>
  <si>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</si>
  <si>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</si>
  <si>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</si>
  <si>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</si>
  <si>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</si>
  <si>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</si>
  <si>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</si>
  <si>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</si>
  <si>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</si>
  <si>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</si>
  <si>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</si>
  <si>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</si>
  <si>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</si>
  <si>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</si>
  <si>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</si>
  <si>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</si>
  <si>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</si>
  <si>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</si>
  <si>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</si>
  <si>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</si>
  <si>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</si>
  <si>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</si>
  <si>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</si>
  <si>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</si>
  <si>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</si>
  <si>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</si>
  <si>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</si>
  <si>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</si>
  <si>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</si>
  <si>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</si>
  <si>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</si>
  <si>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</si>
  <si>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</si>
  <si>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</si>
  <si>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</si>
  <si>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</si>
  <si>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</si>
  <si>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</si>
  <si>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</si>
  <si>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</si>
  <si>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</si>
  <si>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</si>
  <si>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</si>
  <si>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</si>
  <si>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</si>
  <si>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</si>
  <si>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</si>
  <si>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</si>
  <si>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</si>
  <si>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</t>
  </si>
  <si>
    <t>OPRAVA III/15282</t>
  </si>
  <si>
    <t>014112</t>
  </si>
  <si>
    <t>POPLATKY ZA SKLÁDKU TYP S-IO (INERTNÍ ODPAD)</t>
  </si>
  <si>
    <t>T</t>
  </si>
  <si>
    <t>Očištění krajnic šířky 0,75 m, tl. 0,1 m, dl. 815,5 m: 815,5*0,1*0,75 = 61,1625 m3  
Očištění krajnic šířky 1,5 m, tl. 0,1 m, dl. 40 m: 40*0,1*1,5 = 6,0 m3  
Čištění příkopů, délka 380 m: 380*0,0263*1 = 10,0m3  
Čištění propustků pod sjezdy, dl. 117,9 m: 117,9*0,04*1 = 4,716m3  
Odkop stávající konstrukce 2: 103,8 m2 (plocha odměřená ze situace) * 0,12 m (odhadovaná tloušťka vrstvy) = 12,5 m3  
Celkem: 61,1625 + 6,00 + 10,0 + 4,716 + 12,5 = 94,3785 m3  
Celková hmotnost: 94,3785 *2=188,757 [A] t  
Odměřeno ze situace C.2 a vzorového řezu D.1</t>
  </si>
  <si>
    <t>zahrnuje veškeré poplatky provozovateli skládky související s uložením odpadu na skládce.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</si>
  <si>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</si>
  <si>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</si>
  <si>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</si>
  <si>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2 x A15 včetně 2 x S7; 2 x A10; 2 x V5; 2 x Z2 včetně 6 x S7; 2 x SSZ; C4a; C4b; 30 x Z4a oboustranná 
2 Etapy  po 2 fázích (levý JP a pravý JP)</t>
  </si>
  <si>
    <t>zahrnuje veškeré náklady spojené s objednatelem požadovanými zařízeními</t>
  </si>
  <si>
    <t>Zemní práce</t>
  </si>
  <si>
    <t>113326</t>
  </si>
  <si>
    <t>ODSTRAN PODKL ZPEVNĚNÝCH PLOCH Z KAMENIVA NESTMEL, ODVOZ DO 12KM</t>
  </si>
  <si>
    <t>M3</t>
  </si>
  <si>
    <t>Sanace zpevněné krajnice (Konstrukce 2) - Odměřeno z výkresu D.1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</si>
  <si>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</si>
  <si>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</si>
  <si>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</si>
  <si>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likvidace v režii zhotovitele</t>
  </si>
  <si>
    <t>Plošné frézování: 
Konstrukce 1+2: 3645,6*0,11=401,016 [A] 
Konstrukce 2: 103,8*0,17=17,646 [B] 
 sanace rozvětvených trhlin (bude vyřízeno na stavbě), předběžně 15 % povrchu: 0,15*3645,6*0,06=32,810 [C] 
Celkem: A+B+C=451,472 [D] 
Odměřeno ze situace C.2 a vzorového řezu D.1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</si>
  <si>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</si>
  <si>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</si>
  <si>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</si>
  <si>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</si>
  <si>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včetně odvozu na skládku</t>
  </si>
  <si>
    <t>Šířky 0,75m, tl. 0,1m: 815,5*0,75=611,625 [A] 
Šířky 1,5m, tl. 0,1m: 40*1,5 
=60,000 [B] 
Celkem: A+B=671,625 [C] 
Odměřeno ze situace C.2 a vzorového řezu D.1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</si>
  <si>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</si>
  <si>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</si>
  <si>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</si>
  <si>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Délka: 380 m  
Plocha (odměřená ze vzorového řezu): 0,0263 m2  
Celkem: 380*0,0263 = 10,0 m3  
Odměřeno ze situace C.2 a vzorového řezu D.1</t>
  </si>
  <si>
    <t>13</t>
  </si>
  <si>
    <t>129945</t>
  </si>
  <si>
    <t>ČIŠTĚNÍ POTRUBÍ DN DO 300MM</t>
  </si>
  <si>
    <t>M</t>
  </si>
  <si>
    <t>Propustky pod sjezdy 
včetně odvou na skládku</t>
  </si>
  <si>
    <t>117,9=117,900 [A] 
Odměřeno ze situace C.2</t>
  </si>
  <si>
    <t>Komunikace</t>
  </si>
  <si>
    <t>56334</t>
  </si>
  <si>
    <t>VOZOVKOVÉ VRSTVY ZE ŠTĚRKODRTI TL. DO 200MM</t>
  </si>
  <si>
    <t>Konstrukce vozovky 2: 103,8=103,800 [A] 
Odměřeno ze situace C.2 a vzorového řezu D.1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</si>
  <si>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</si>
  <si>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56962</t>
  </si>
  <si>
    <t>ZPEVNĚNÍ KRAJNIC Z RECYKLOVANÉHO MATERIÁLU TL DO 100MM</t>
  </si>
  <si>
    <t>Šířky 0,75m, tl. 0,1m: 815,5*0,75=611,625 [A] 
Šířky 1,5m, tl. 0,1m: 40*1,5=60,000 [B] 
Celkem: A+B=671,625 [C] 
Odměřeno ze situace C.2 a vzorového řezu D.1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</si>
  <si>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</si>
  <si>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17</t>
  </si>
  <si>
    <t>572213</t>
  </si>
  <si>
    <t>SPOJOVACÍ POSTŘIK Z EMULZE DO 0,5KG/M2</t>
  </si>
  <si>
    <t>Pod SMA - 0,30 kg/m2 (Konstrukce vozovky 1+2): 3645,6=3 645,600 [A] 
Pod ACL - 0,40 kg/m2 (Konstrukce vozovky 1+2): 3645,6=3 645,600 [B] 
Celkem: A+B=7 291,200 [C] 
Odměřeno ze situace C.2 a vzorového řezu D.1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</si>
  <si>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</si>
  <si>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572224</t>
  </si>
  <si>
    <t>SPOJOVACÍ POSTŘIK Z MODIFIK EMULZE DO 1,0KG/M2</t>
  </si>
  <si>
    <t>1,0 kg/m2</t>
  </si>
  <si>
    <t>Sanace rozvětvených trhlin : 0,15*3645,6=546,840 [A] 
Odměřeno ze situace C.2 a vzorového řezu D.1</t>
  </si>
  <si>
    <t>19</t>
  </si>
  <si>
    <t>57475</t>
  </si>
  <si>
    <t>VOZOVKOVÉ VÝZTUŽNÉ VRSTVY Z GEOMŘÍŽOVINY</t>
  </si>
  <si>
    <t>s plošnou hmotnosti min. 400g/m2</t>
  </si>
  <si>
    <t>Sanace rozvětvených trhlin: 0,15*3645,6=546,840 [A] 
Sanace vozovky: 1*70=70,000 [B] 
Celkem: A+B=616,840 [C] 
Odměřeno ze situace C.2 a vzorového řezu D.1</t>
  </si>
  <si>
    <t>- dodání geomříže v požadované kvalitě a v množství včetně přesahů (přesahy započteny v jednotkové ceně)  
- očištění podkladu  
- pokládka geomříže dle předepsaného technologického předpisu</t>
  </si>
  <si>
    <t>20</t>
  </si>
  <si>
    <t>574C66</t>
  </si>
  <si>
    <t>ASFALTOVÝ BETON PRO LOŽNÍ VRSTVY ACL 16+, 16S TL. 70MM</t>
  </si>
  <si>
    <t>ACL 16+; 50/70  
tl. 70 mm</t>
  </si>
  <si>
    <t>Konstrukce vozovky 1+2: 3645,6=3 645,600 [A] 
Odměřeno ze situace C.2 a vzorového řezu D.1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</si>
  <si>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</si>
  <si>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</si>
  <si>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574E88</t>
  </si>
  <si>
    <t>ASFALTOVÝ BETON PRO PODKLADNÍ VRSTVY ACP 22+, 22S TL. 90MM</t>
  </si>
  <si>
    <t>ACP 22+; 50/70 
tl. 90 mm</t>
  </si>
  <si>
    <t>Konstrukce vozovky 2: 103,8=103,800 [A] 
Rezerva - sanace rozvětvených trhlin (bude vyřízeno na stavbě), předběžně 15 % povrchu: 0,15*3645,6*0,06=32,810 [B] 
Celkem: A+B=136,610 [C] 
Odměřeno ze situace C.2 a vzorového řezu D.1</t>
  </si>
  <si>
    <t>22</t>
  </si>
  <si>
    <t>574I51</t>
  </si>
  <si>
    <t>ASFALTOVÝ KOBEREC MASTIXOVÝ SMA 8 TL. 40MM</t>
  </si>
  <si>
    <t>SMA 8 NH; PMB 45/80 - 65  
tl. 40 mm</t>
  </si>
  <si>
    <t>23</t>
  </si>
  <si>
    <t>58920</t>
  </si>
  <si>
    <t>VÝPLŇ SPAR MODIFIKOVANÝM ASFALTEM</t>
  </si>
  <si>
    <t>Podélná spára (realizace po polovinách vozovky): 583=583,000 [A] 
Podélná spára (napojení na zastávkový záliv): 18,8=18,800 [B] 
Příčné spáry (napojení na navazující úseky a etapy výstavby): 10+6,95+7+7=30,950 [C] 
(sanace úzkých trhlin): 39*6=234,000 [D] 
Navázání silniční obruby (chodníky a sjezdy): 118,4=118,400 [E] 
Celkem: A+B+C+D+E=985,150 [F] 
Odměřeno ze situace C.2 a vzorového řezu D.1</t>
  </si>
  <si>
    <t>položka zahrnuje:  
- dodávku předepsaného materiálu  
- vyčištění a výplň spar tímto materiálem</t>
  </si>
  <si>
    <t>Potrubí</t>
  </si>
  <si>
    <t>24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</si>
  <si>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</si>
  <si>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</si>
  <si>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</si>
  <si>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</si>
  <si>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Ostatní práce</t>
  </si>
  <si>
    <t>25</t>
  </si>
  <si>
    <t>912152</t>
  </si>
  <si>
    <t>SVODNICE SAMOSTATNÁ - DEMONTÁŽ A ZPĚTNÁ MONTÁŽ</t>
  </si>
  <si>
    <t>Pro realizaci obnovy krajnice</t>
  </si>
  <si>
    <t>Počet kusů - dle rekognoskace. Délka 39,7 m.</t>
  </si>
  <si>
    <t>položka zahrnuje demontáž stávající svodnice, její očištění případně opravu (včetně opravy povrchové úpravy), zpětnou montáž včetně dodávky nutných spojovacích prvků</t>
  </si>
  <si>
    <t>26</t>
  </si>
  <si>
    <t>91225</t>
  </si>
  <si>
    <t>SMĚROVÉ SLOUPKY KOVOVÉ VČET ODRAZ PÁSKU</t>
  </si>
  <si>
    <t>Bílé sloupky: 20=20,000 [A] 
Odměřeno ze situace C.2</t>
  </si>
  <si>
    <t>položka zahrnuje:  
- dodání a osazení sloupku včetně nutných zemních prací  
- vnitrostaveništní a mimostaveništní doprava  
- odrazky plastové nebo z retroreflexní fólie</t>
  </si>
  <si>
    <t>27</t>
  </si>
  <si>
    <t>912283</t>
  </si>
  <si>
    <t>SMĚROVÉ SLOUPKY  - DEMONTÁŽ A ODVOZ</t>
  </si>
  <si>
    <t>Stávající kovové sloupky. 
odvoz a likvidace v režii zhotovitele</t>
  </si>
  <si>
    <t>11=11,000 [A]</t>
  </si>
  <si>
    <t>položka zahrnuje demontáž stávajícího sloupku, jeho odvoz do skladu nebo na skládku</t>
  </si>
  <si>
    <t>28</t>
  </si>
  <si>
    <t>915111</t>
  </si>
  <si>
    <t>VODOROVNÉ DOPRAVNÍ ZNAČENÍ BARVOU HLADKÉ - DODÁVKA A POKLÁDKA</t>
  </si>
  <si>
    <t>V1a (0,125): 293*0,125=36,625 [A] 
V2b (3/1,5/0,125): 285*0,125=35,625 [B] 
V4 (0,125): 1133,3*0,125=141,663 [C] 
V4 (0,5/0,5/0,25): 10*0,25=2,500 [D] 
V4 (0,25): 13,9*0,25=3,475 [E] 
V7: 3*0,5*6=9,000 [F] 
Celkem: A+B+C+D+E+F=228,888 [G] 
Odměřeno ze situace C.2</t>
  </si>
  <si>
    <t>položka zahrnuje:  
- dodání a pokládku nátěrového materiálu (měří se pouze natíraná plocha)  
- předznačení a reflexní úpravu</t>
  </si>
  <si>
    <t>29</t>
  </si>
  <si>
    <t>915221</t>
  </si>
  <si>
    <t>VODOR DOPRAV ZNAČ PLASTEM STRUKTURÁLNÍ NEHLUČNÉ - DOD A POKLÁDKA</t>
  </si>
  <si>
    <t>30</t>
  </si>
  <si>
    <t>919111</t>
  </si>
  <si>
    <t>ŘEZÁNÍ ASFALTOVÉHO KRYTU VOZOVEK TL DO 50MM</t>
  </si>
  <si>
    <t>Po pokládce obrusu - příčná: 10+6,95 
Po pokládce obrusu - podélná (v místě obrub): 118,4 
Po pokládce obrusu - podélná (při realizaci po polovinách): 583 
Po pokládce obrusu - podélná (napojení na zastávkový záliv): 18,8</t>
  </si>
  <si>
    <t>položka zahrnuje řezání vozovkové vrstvy v předepsané tloušťce, včetně spotřeby vody</t>
  </si>
  <si>
    <t>31</t>
  </si>
  <si>
    <t>919112</t>
  </si>
  <si>
    <t>ŘEZÁNÍ ASFALTOVÉHO KRYTU VOZOVEK TL DO 100MM</t>
  </si>
  <si>
    <t>sanace úzkých trhlin: 39*6=234,000 [A] 
Odměřeno ze situace C.2 a vzorového řezu D.1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</si>
</sst>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67</v>
      </c>
      <c s="23" t="s">
        <v>68</v>
      </c>
      <c s="18" t="s">
        <v>57</v>
      </c>
      <c s="24" t="s">
        <v>69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76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85</v>
      </c>
      <c s="23" t="s">
        <v>86</v>
      </c>
      <c s="18" t="s">
        <v>57</v>
      </c>
      <c s="24" t="s">
        <v>87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0+O8+O17+O38+O75+O80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0+I8+I17+I38+I75+I80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88</v>
      </c>
      <c s="5"/>
      <c s="14" t="s">
        <v>89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90</v>
      </c>
      <c s="18" t="s">
        <v>40</v>
      </c>
      <c s="24" t="s">
        <v>91</v>
      </c>
      <c s="25" t="s">
        <v>92</v>
      </c>
      <c s="26">
        <v>188.757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53">
      <c r="A11" s="30" t="s">
        <v>45</v>
      </c>
      <c r="E11" s="31" t="s">
        <v>93</v>
      </c>
    </row>
    <row r="12" spans="1:5" ht="25.5">
      <c r="A12" t="s">
        <v>46</v>
      </c>
      <c r="E12" s="29" t="s">
        <v>94</v>
      </c>
    </row>
    <row r="13" spans="1:16" ht="12.75">
      <c r="A13" s="18" t="s">
        <v>38</v>
      </c>
      <c s="23" t="s">
        <v>16</v>
      </c>
      <c s="23" t="s">
        <v>95</v>
      </c>
      <c s="18" t="s">
        <v>40</v>
      </c>
      <c s="24" t="s">
        <v>96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14.75">
      <c r="A14" s="28" t="s">
        <v>43</v>
      </c>
      <c r="E14" s="29" t="s">
        <v>97</v>
      </c>
    </row>
    <row r="15" spans="1:5" ht="51">
      <c r="A15" s="30" t="s">
        <v>45</v>
      </c>
      <c r="E15" s="31" t="s">
        <v>98</v>
      </c>
    </row>
    <row r="16" spans="1:5" ht="12.75">
      <c r="A16" t="s">
        <v>46</v>
      </c>
      <c r="E16" s="29" t="s">
        <v>99</v>
      </c>
    </row>
    <row r="17" spans="1:18" ht="12.75" customHeight="1">
      <c r="A17" s="5" t="s">
        <v>36</v>
      </c>
      <c s="5"/>
      <c s="35" t="s">
        <v>22</v>
      </c>
      <c s="5"/>
      <c s="21" t="s">
        <v>100</v>
      </c>
      <c s="5"/>
      <c s="5"/>
      <c s="5"/>
      <c s="36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8" t="s">
        <v>38</v>
      </c>
      <c s="23" t="s">
        <v>67</v>
      </c>
      <c s="23" t="s">
        <v>101</v>
      </c>
      <c s="18" t="s">
        <v>40</v>
      </c>
      <c s="24" t="s">
        <v>102</v>
      </c>
      <c s="25" t="s">
        <v>103</v>
      </c>
      <c s="26">
        <v>12.5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104</v>
      </c>
    </row>
    <row r="21" spans="1:5" ht="63.75">
      <c r="A21" t="s">
        <v>46</v>
      </c>
      <c r="E21" s="29" t="s">
        <v>105</v>
      </c>
    </row>
    <row r="22" spans="1:16" ht="12.75">
      <c r="A22" s="18" t="s">
        <v>38</v>
      </c>
      <c s="23" t="s">
        <v>70</v>
      </c>
      <c s="23" t="s">
        <v>106</v>
      </c>
      <c s="18" t="s">
        <v>40</v>
      </c>
      <c s="24" t="s">
        <v>107</v>
      </c>
      <c s="25" t="s">
        <v>103</v>
      </c>
      <c s="26">
        <v>451.472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108</v>
      </c>
    </row>
    <row r="24" spans="1:5" ht="102">
      <c r="A24" s="30" t="s">
        <v>45</v>
      </c>
      <c r="E24" s="31" t="s">
        <v>109</v>
      </c>
    </row>
    <row r="25" spans="1:5" ht="25.5">
      <c r="A25" t="s">
        <v>46</v>
      </c>
      <c r="E25" s="29" t="s">
        <v>110</v>
      </c>
    </row>
    <row r="26" spans="1:16" ht="12.75">
      <c r="A26" s="18" t="s">
        <v>38</v>
      </c>
      <c s="23" t="s">
        <v>33</v>
      </c>
      <c s="23" t="s">
        <v>111</v>
      </c>
      <c s="18" t="s">
        <v>40</v>
      </c>
      <c s="24" t="s">
        <v>112</v>
      </c>
      <c s="25" t="s">
        <v>113</v>
      </c>
      <c s="26">
        <v>671.625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114</v>
      </c>
    </row>
    <row r="28" spans="1:5" ht="76.5">
      <c r="A28" s="30" t="s">
        <v>45</v>
      </c>
      <c r="E28" s="31" t="s">
        <v>115</v>
      </c>
    </row>
    <row r="29" spans="1:5" ht="63.75">
      <c r="A29" t="s">
        <v>46</v>
      </c>
      <c r="E29" s="29" t="s">
        <v>116</v>
      </c>
    </row>
    <row r="30" spans="1:16" ht="12.75">
      <c r="A30" s="18" t="s">
        <v>38</v>
      </c>
      <c s="23" t="s">
        <v>73</v>
      </c>
      <c s="23" t="s">
        <v>117</v>
      </c>
      <c s="18" t="s">
        <v>40</v>
      </c>
      <c s="24" t="s">
        <v>118</v>
      </c>
      <c s="25" t="s">
        <v>103</v>
      </c>
      <c s="26">
        <v>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114</v>
      </c>
    </row>
    <row r="32" spans="1:5" ht="63.75">
      <c r="A32" s="30" t="s">
        <v>45</v>
      </c>
      <c r="E32" s="31" t="s">
        <v>119</v>
      </c>
    </row>
    <row r="33" spans="1:5" ht="63.75">
      <c r="A33" t="s">
        <v>46</v>
      </c>
      <c r="E33" s="29" t="s">
        <v>116</v>
      </c>
    </row>
    <row r="34" spans="1:16" ht="12.75">
      <c r="A34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123</v>
      </c>
      <c s="26">
        <v>117.9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124</v>
      </c>
    </row>
    <row r="36" spans="1:5" ht="38.25">
      <c r="A36" s="30" t="s">
        <v>45</v>
      </c>
      <c r="E36" s="31" t="s">
        <v>125</v>
      </c>
    </row>
    <row r="37" spans="1:5" ht="63.75">
      <c r="A37" t="s">
        <v>46</v>
      </c>
      <c r="E37" s="29" t="s">
        <v>116</v>
      </c>
    </row>
    <row r="38" spans="1:18" ht="12.75" customHeight="1">
      <c r="A38" s="5" t="s">
        <v>36</v>
      </c>
      <c s="5"/>
      <c s="35" t="s">
        <v>28</v>
      </c>
      <c s="5"/>
      <c s="21" t="s">
        <v>126</v>
      </c>
      <c s="5"/>
      <c s="5"/>
      <c s="5"/>
      <c s="36">
        <f>0+Q38</f>
      </c>
      <c r="O38">
        <f>0+R38</f>
      </c>
      <c r="Q38">
        <f>0+I39+I43+I47+I51+I55+I59+I63+I67+I71</f>
      </c>
      <c>
        <f>0+O39+O43+O47+O51+O55+O59+O63+O67+O71</f>
      </c>
    </row>
    <row r="39" spans="1:16" ht="12.75">
      <c r="A39" s="18" t="s">
        <v>38</v>
      </c>
      <c s="23" t="s">
        <v>79</v>
      </c>
      <c s="23" t="s">
        <v>127</v>
      </c>
      <c s="18" t="s">
        <v>40</v>
      </c>
      <c s="24" t="s">
        <v>128</v>
      </c>
      <c s="25" t="s">
        <v>113</v>
      </c>
      <c s="26">
        <v>103.8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38.25">
      <c r="A41" s="30" t="s">
        <v>45</v>
      </c>
      <c r="E41" s="31" t="s">
        <v>129</v>
      </c>
    </row>
    <row r="42" spans="1:5" ht="51">
      <c r="A42" t="s">
        <v>46</v>
      </c>
      <c r="E42" s="29" t="s">
        <v>130</v>
      </c>
    </row>
    <row r="43" spans="1:16" ht="12.75">
      <c r="A43" s="18" t="s">
        <v>38</v>
      </c>
      <c s="23" t="s">
        <v>82</v>
      </c>
      <c s="23" t="s">
        <v>131</v>
      </c>
      <c s="18" t="s">
        <v>40</v>
      </c>
      <c s="24" t="s">
        <v>132</v>
      </c>
      <c s="25" t="s">
        <v>113</v>
      </c>
      <c s="26">
        <v>671.625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63.75">
      <c r="A45" s="30" t="s">
        <v>45</v>
      </c>
      <c r="E45" s="31" t="s">
        <v>133</v>
      </c>
    </row>
    <row r="46" spans="1:5" ht="102">
      <c r="A46" t="s">
        <v>46</v>
      </c>
      <c r="E46" s="29" t="s">
        <v>134</v>
      </c>
    </row>
    <row r="47" spans="1:16" ht="12.75">
      <c r="A47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113</v>
      </c>
      <c s="26">
        <v>7291.2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40</v>
      </c>
    </row>
    <row r="49" spans="1:5" ht="63.75">
      <c r="A49" s="30" t="s">
        <v>45</v>
      </c>
      <c r="E49" s="31" t="s">
        <v>138</v>
      </c>
    </row>
    <row r="50" spans="1:5" ht="51">
      <c r="A50" t="s">
        <v>46</v>
      </c>
      <c r="E50" s="29" t="s">
        <v>139</v>
      </c>
    </row>
    <row r="51" spans="1:16" ht="12.75">
      <c r="A51" s="18" t="s">
        <v>38</v>
      </c>
      <c s="23" t="s">
        <v>85</v>
      </c>
      <c s="23" t="s">
        <v>140</v>
      </c>
      <c s="18" t="s">
        <v>40</v>
      </c>
      <c s="24" t="s">
        <v>141</v>
      </c>
      <c s="25" t="s">
        <v>113</v>
      </c>
      <c s="26">
        <v>546.84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142</v>
      </c>
    </row>
    <row r="53" spans="1:5" ht="38.25">
      <c r="A53" s="30" t="s">
        <v>45</v>
      </c>
      <c r="E53" s="31" t="s">
        <v>143</v>
      </c>
    </row>
    <row r="54" spans="1:5" ht="51">
      <c r="A54" t="s">
        <v>46</v>
      </c>
      <c r="E54" s="29" t="s">
        <v>139</v>
      </c>
    </row>
    <row r="55" spans="1:16" ht="12.75">
      <c r="A55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113</v>
      </c>
      <c s="26">
        <v>616.84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147</v>
      </c>
    </row>
    <row r="57" spans="1:5" ht="63.75">
      <c r="A57" s="30" t="s">
        <v>45</v>
      </c>
      <c r="E57" s="31" t="s">
        <v>148</v>
      </c>
    </row>
    <row r="58" spans="1:5" ht="51">
      <c r="A58" t="s">
        <v>46</v>
      </c>
      <c r="E58" s="29" t="s">
        <v>149</v>
      </c>
    </row>
    <row r="59" spans="1:16" ht="12.75">
      <c r="A59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113</v>
      </c>
      <c s="26">
        <v>3645.6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25.5">
      <c r="A60" s="28" t="s">
        <v>43</v>
      </c>
      <c r="E60" s="29" t="s">
        <v>153</v>
      </c>
    </row>
    <row r="61" spans="1:5" ht="38.25">
      <c r="A61" s="30" t="s">
        <v>45</v>
      </c>
      <c r="E61" s="31" t="s">
        <v>154</v>
      </c>
    </row>
    <row r="62" spans="1:5" ht="140.25">
      <c r="A62" t="s">
        <v>46</v>
      </c>
      <c r="E62" s="29" t="s">
        <v>155</v>
      </c>
    </row>
    <row r="63" spans="1:16" ht="12.75">
      <c r="A63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113</v>
      </c>
      <c s="26">
        <v>136.61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25.5">
      <c r="A64" s="28" t="s">
        <v>43</v>
      </c>
      <c r="E64" s="29" t="s">
        <v>159</v>
      </c>
    </row>
    <row r="65" spans="1:5" ht="76.5">
      <c r="A65" s="30" t="s">
        <v>45</v>
      </c>
      <c r="E65" s="31" t="s">
        <v>160</v>
      </c>
    </row>
    <row r="66" spans="1:5" ht="140.25">
      <c r="A66" t="s">
        <v>46</v>
      </c>
      <c r="E66" s="29" t="s">
        <v>155</v>
      </c>
    </row>
    <row r="67" spans="1:16" ht="12.75">
      <c r="A67" s="18" t="s">
        <v>38</v>
      </c>
      <c s="23" t="s">
        <v>161</v>
      </c>
      <c s="23" t="s">
        <v>162</v>
      </c>
      <c s="18" t="s">
        <v>40</v>
      </c>
      <c s="24" t="s">
        <v>163</v>
      </c>
      <c s="25" t="s">
        <v>113</v>
      </c>
      <c s="26">
        <v>3645.6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164</v>
      </c>
    </row>
    <row r="69" spans="1:5" ht="38.25">
      <c r="A69" s="30" t="s">
        <v>45</v>
      </c>
      <c r="E69" s="31" t="s">
        <v>154</v>
      </c>
    </row>
    <row r="70" spans="1:5" ht="140.25">
      <c r="A70" t="s">
        <v>46</v>
      </c>
      <c r="E70" s="29" t="s">
        <v>155</v>
      </c>
    </row>
    <row r="71" spans="1:16" ht="12.75">
      <c r="A71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123</v>
      </c>
      <c s="26">
        <v>985.15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40</v>
      </c>
    </row>
    <row r="73" spans="1:5" ht="114.75">
      <c r="A73" s="30" t="s">
        <v>45</v>
      </c>
      <c r="E73" s="31" t="s">
        <v>168</v>
      </c>
    </row>
    <row r="74" spans="1:5" ht="38.25">
      <c r="A74" t="s">
        <v>46</v>
      </c>
      <c r="E74" s="29" t="s">
        <v>169</v>
      </c>
    </row>
    <row r="75" spans="1:18" ht="12.75" customHeight="1">
      <c r="A75" s="5" t="s">
        <v>36</v>
      </c>
      <c s="5"/>
      <c s="35" t="s">
        <v>70</v>
      </c>
      <c s="5"/>
      <c s="21" t="s">
        <v>170</v>
      </c>
      <c s="5"/>
      <c s="5"/>
      <c s="5"/>
      <c s="36">
        <f>0+Q75</f>
      </c>
      <c r="O75">
        <f>0+R75</f>
      </c>
      <c r="Q75">
        <f>0+I76</f>
      </c>
      <c>
        <f>0+O76</f>
      </c>
    </row>
    <row r="76" spans="1:16" ht="12.75">
      <c r="A76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174</v>
      </c>
      <c s="26">
        <v>17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40</v>
      </c>
    </row>
    <row r="78" spans="1:5" ht="12.75">
      <c r="A78" s="30" t="s">
        <v>45</v>
      </c>
      <c r="E78" s="31" t="s">
        <v>40</v>
      </c>
    </row>
    <row r="79" spans="1:5" ht="25.5">
      <c r="A79" t="s">
        <v>46</v>
      </c>
      <c r="E79" s="29" t="s">
        <v>175</v>
      </c>
    </row>
    <row r="80" spans="1:18" ht="12.75" customHeight="1">
      <c r="A80" s="5" t="s">
        <v>36</v>
      </c>
      <c s="5"/>
      <c s="35" t="s">
        <v>33</v>
      </c>
      <c s="5"/>
      <c s="21" t="s">
        <v>176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12.75">
      <c r="A81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174</v>
      </c>
      <c s="26">
        <v>10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180</v>
      </c>
    </row>
    <row r="83" spans="1:5" ht="12.75">
      <c r="A83" s="30" t="s">
        <v>45</v>
      </c>
      <c r="E83" s="31" t="s">
        <v>181</v>
      </c>
    </row>
    <row r="84" spans="1:5" ht="25.5">
      <c r="A84" t="s">
        <v>46</v>
      </c>
      <c r="E84" s="29" t="s">
        <v>182</v>
      </c>
    </row>
    <row r="85" spans="1:16" ht="12.75">
      <c r="A85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174</v>
      </c>
      <c s="26">
        <v>20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38.25">
      <c r="A87" s="30" t="s">
        <v>45</v>
      </c>
      <c r="E87" s="31" t="s">
        <v>186</v>
      </c>
    </row>
    <row r="88" spans="1:5" ht="51">
      <c r="A88" t="s">
        <v>46</v>
      </c>
      <c r="E88" s="29" t="s">
        <v>187</v>
      </c>
    </row>
    <row r="89" spans="1:16" ht="12.75">
      <c r="A89" s="18" t="s">
        <v>38</v>
      </c>
      <c s="23" t="s">
        <v>188</v>
      </c>
      <c s="23" t="s">
        <v>189</v>
      </c>
      <c s="18" t="s">
        <v>57</v>
      </c>
      <c s="24" t="s">
        <v>190</v>
      </c>
      <c s="25" t="s">
        <v>174</v>
      </c>
      <c s="26">
        <v>11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25.5">
      <c r="A90" s="28" t="s">
        <v>43</v>
      </c>
      <c r="E90" s="29" t="s">
        <v>191</v>
      </c>
    </row>
    <row r="91" spans="1:5" ht="12.75">
      <c r="A91" s="30" t="s">
        <v>45</v>
      </c>
      <c r="E91" s="31" t="s">
        <v>192</v>
      </c>
    </row>
    <row r="92" spans="1:5" ht="25.5">
      <c r="A92" t="s">
        <v>46</v>
      </c>
      <c r="E92" s="29" t="s">
        <v>193</v>
      </c>
    </row>
    <row r="93" spans="1:16" ht="25.5">
      <c r="A93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113</v>
      </c>
      <c s="26">
        <v>228.888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14.75">
      <c r="A95" s="30" t="s">
        <v>45</v>
      </c>
      <c r="E95" s="31" t="s">
        <v>197</v>
      </c>
    </row>
    <row r="96" spans="1:5" ht="38.25">
      <c r="A96" t="s">
        <v>46</v>
      </c>
      <c r="E96" s="29" t="s">
        <v>198</v>
      </c>
    </row>
    <row r="97" spans="1:16" ht="25.5">
      <c r="A97" s="18" t="s">
        <v>38</v>
      </c>
      <c s="23" t="s">
        <v>199</v>
      </c>
      <c s="23" t="s">
        <v>200</v>
      </c>
      <c s="18" t="s">
        <v>40</v>
      </c>
      <c s="24" t="s">
        <v>201</v>
      </c>
      <c s="25" t="s">
        <v>113</v>
      </c>
      <c s="26">
        <v>228.888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14.75">
      <c r="A99" s="30" t="s">
        <v>45</v>
      </c>
      <c r="E99" s="31" t="s">
        <v>197</v>
      </c>
    </row>
    <row r="100" spans="1:5" ht="38.25">
      <c r="A100" t="s">
        <v>46</v>
      </c>
      <c r="E100" s="29" t="s">
        <v>198</v>
      </c>
    </row>
    <row r="101" spans="1:16" ht="12.75">
      <c r="A101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123</v>
      </c>
      <c s="26">
        <v>737.15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40</v>
      </c>
    </row>
    <row r="103" spans="1:5" ht="51">
      <c r="A103" s="30" t="s">
        <v>45</v>
      </c>
      <c r="E103" s="31" t="s">
        <v>205</v>
      </c>
    </row>
    <row r="104" spans="1:5" ht="25.5">
      <c r="A104" t="s">
        <v>46</v>
      </c>
      <c r="E104" s="29" t="s">
        <v>206</v>
      </c>
    </row>
    <row r="105" spans="1:16" ht="12.75">
      <c r="A105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123</v>
      </c>
      <c s="26">
        <v>234</v>
      </c>
      <c s="27">
        <v>0</v>
      </c>
      <c s="27">
        <f>ROUND(ROUND(H105,2)*ROUND(G105,3),2)</f>
      </c>
      <c r="O105">
        <f>(I105*21)/100</f>
      </c>
      <c t="s">
        <v>16</v>
      </c>
    </row>
    <row r="106" spans="1:5" ht="12.75">
      <c r="A106" s="28" t="s">
        <v>43</v>
      </c>
      <c r="E106" s="29" t="s">
        <v>40</v>
      </c>
    </row>
    <row r="107" spans="1:5" ht="38.25">
      <c r="A107" s="30" t="s">
        <v>45</v>
      </c>
      <c r="E107" s="31" t="s">
        <v>210</v>
      </c>
    </row>
    <row r="108" spans="1:5" ht="25.5">
      <c r="A108" t="s">
        <v>46</v>
      </c>
      <c r="E108" s="29" t="s">
        <v>206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